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VICOLI - CONFRATERNITAGALLUS\"/>
    </mc:Choice>
  </mc:AlternateContent>
  <xr:revisionPtr revIDLastSave="0" documentId="13_ncr:1_{8F4C3B49-E781-45F5-8EF3-A7E915993E19}" xr6:coauthVersionLast="47" xr6:coauthVersionMax="47" xr10:uidLastSave="{00000000-0000-0000-0000-000000000000}"/>
  <bookViews>
    <workbookView xWindow="-108" yWindow="-108" windowWidth="23256" windowHeight="12576" firstSheet="1" activeTab="1" xr2:uid="{24D7EAE3-B2FA-4F94-8056-620F8526C9B8}"/>
  </bookViews>
  <sheets>
    <sheet name="DATABASE" sheetId="2" state="hidden" r:id="rId1"/>
    <sheet name="FOGLIO CALCOLO COSTI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6" i="3" l="1"/>
  <c r="C48" i="3" s="1"/>
  <c r="C12" i="3"/>
  <c r="H34" i="3"/>
  <c r="H33" i="3"/>
  <c r="C32" i="3"/>
  <c r="G13" i="3"/>
  <c r="I29" i="3"/>
  <c r="I28" i="3"/>
  <c r="H35" i="3" l="1"/>
  <c r="I38" i="3" s="1"/>
  <c r="I39" i="3" s="1"/>
  <c r="A54" i="3" l="1"/>
  <c r="D58" i="3" s="1"/>
  <c r="E16" i="3"/>
  <c r="E18" i="3" s="1"/>
  <c r="E19" i="3" l="1"/>
</calcChain>
</file>

<file path=xl/sharedStrings.xml><?xml version="1.0" encoding="utf-8"?>
<sst xmlns="http://schemas.openxmlformats.org/spreadsheetml/2006/main" count="68" uniqueCount="56">
  <si>
    <t>TAGLIA</t>
  </si>
  <si>
    <t>LEGGERA</t>
  </si>
  <si>
    <t>GRANDE</t>
  </si>
  <si>
    <t>NANA</t>
  </si>
  <si>
    <t>MEDIA</t>
  </si>
  <si>
    <t>INCUBAZIONE</t>
  </si>
  <si>
    <t>€/Kg</t>
  </si>
  <si>
    <t>giorni incubazione</t>
  </si>
  <si>
    <t>giorni sist riscaldante</t>
  </si>
  <si>
    <t>costo incubazione</t>
  </si>
  <si>
    <t>COSTO PIANO VACCINALE</t>
  </si>
  <si>
    <t>COSTO SACCO</t>
  </si>
  <si>
    <t>TOTALE</t>
  </si>
  <si>
    <t>or</t>
  </si>
  <si>
    <t>SI</t>
  </si>
  <si>
    <t>NO</t>
  </si>
  <si>
    <t>GIORNI VITA PULCINO</t>
  </si>
  <si>
    <t>30gg</t>
  </si>
  <si>
    <t>60gg</t>
  </si>
  <si>
    <t>Kg sacco</t>
  </si>
  <si>
    <t xml:space="preserve">TIPOLOGIE MANGIME </t>
  </si>
  <si>
    <t>numero pulcini nati</t>
  </si>
  <si>
    <t>COSTO TOTALE INCUBAZIONE</t>
  </si>
  <si>
    <t>NON SCRIVERE SULLE CELLE EVIDENZIATE IN GRIGIO (sono presenti formule)</t>
  </si>
  <si>
    <t>numero uova acquistate</t>
  </si>
  <si>
    <t>costo singolo uovo acquistato</t>
  </si>
  <si>
    <r>
      <t xml:space="preserve">costo netto singolo </t>
    </r>
    <r>
      <rPr>
        <b/>
        <sz val="11"/>
        <color theme="1"/>
        <rFont val="Calibri"/>
        <family val="2"/>
        <scheme val="minor"/>
      </rPr>
      <t>pulcino nato</t>
    </r>
  </si>
  <si>
    <r>
      <t xml:space="preserve">costo netto singolo </t>
    </r>
    <r>
      <rPr>
        <b/>
        <sz val="11"/>
        <color theme="1"/>
        <rFont val="Calibri"/>
        <family val="2"/>
        <scheme val="minor"/>
      </rPr>
      <t>uovo incubato</t>
    </r>
  </si>
  <si>
    <t>MATERIALE FERTILE</t>
  </si>
  <si>
    <t>ATTIVO</t>
  </si>
  <si>
    <t>ore accensione incubatrice al giorno</t>
  </si>
  <si>
    <t>costo elettricità (€/KWh)</t>
  </si>
  <si>
    <t>KW consumo sist riscald.</t>
  </si>
  <si>
    <t>KW consumo incubatrice</t>
  </si>
  <si>
    <t>PROFILASSI</t>
  </si>
  <si>
    <t>MANTENIMENTO TERMICO</t>
  </si>
  <si>
    <t>MANTENIMENTO ALIMENTARE</t>
  </si>
  <si>
    <t>taglia razza</t>
  </si>
  <si>
    <t>1° periodo</t>
  </si>
  <si>
    <t>2° periodo</t>
  </si>
  <si>
    <t>giorni vita pulcino</t>
  </si>
  <si>
    <t>&lt;-- inserire (eventuale) costo totale fiala vaccino</t>
  </si>
  <si>
    <t># pulcini vaccinati con singola dose</t>
  </si>
  <si>
    <t>€ mangime consumato singolo pulcino</t>
  </si>
  <si>
    <t>Kg mangime 1°periodo singolo pulcino</t>
  </si>
  <si>
    <t>Kg mangime 2°periodo singolo pulcino</t>
  </si>
  <si>
    <t>numero pulcini/pulcinotti</t>
  </si>
  <si>
    <t>costo piano vaccinale per singolo pulcini</t>
  </si>
  <si>
    <t>costo mantenimento alimentare totale</t>
  </si>
  <si>
    <t>costo mantenimento termico totale</t>
  </si>
  <si>
    <t xml:space="preserve">totale numero uova incubate </t>
  </si>
  <si>
    <t>costo totale uova</t>
  </si>
  <si>
    <t>Costo mantenimento alimentare singolo pulcino</t>
  </si>
  <si>
    <t>TOTALE SINGOLO PULCINO</t>
  </si>
  <si>
    <t># PULCINI</t>
  </si>
  <si>
    <t>&lt;-- solo valori inferiori a 60 gg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</si>
</sst>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[$€-410]_-;\-* #,##0.00\ [$€-410]_-;_-* &quot;-&quot;??\ [$€-410]_-;_-@_-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0"/>
      <color rgb="FFFF000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u/>
      <sz val="24"/>
      <color rgb="FFFF0000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22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3D6BBD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00FFFF"/>
        <bgColor indexed="64"/>
      </patternFill>
    </fill>
  </fills>
  <borders count="40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13">
    <xf numFmtId="0" fontId="0" fillId="0" borderId="0" xfId="0"/>
    <xf numFmtId="0" fontId="1" fillId="0" borderId="1" xfId="0" applyFont="1" applyBorder="1"/>
    <xf numFmtId="14" fontId="0" fillId="0" borderId="0" xfId="0" applyNumberFormat="1"/>
    <xf numFmtId="0" fontId="0" fillId="0" borderId="3" xfId="0" applyBorder="1"/>
    <xf numFmtId="0" fontId="1" fillId="5" borderId="4" xfId="0" applyFont="1" applyFill="1" applyBorder="1" applyAlignment="1">
      <alignment horizontal="center" vertical="center"/>
    </xf>
    <xf numFmtId="0" fontId="0" fillId="0" borderId="5" xfId="0" applyBorder="1"/>
    <xf numFmtId="0" fontId="0" fillId="0" borderId="6" xfId="0" applyBorder="1"/>
    <xf numFmtId="0" fontId="1" fillId="4" borderId="7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center" vertical="center"/>
    </xf>
    <xf numFmtId="0" fontId="0" fillId="0" borderId="9" xfId="0" applyBorder="1"/>
    <xf numFmtId="0" fontId="1" fillId="4" borderId="10" xfId="0" applyFont="1" applyFill="1" applyBorder="1" applyAlignment="1">
      <alignment horizontal="center" vertical="center"/>
    </xf>
    <xf numFmtId="0" fontId="0" fillId="0" borderId="1" xfId="0" applyBorder="1"/>
    <xf numFmtId="14" fontId="0" fillId="0" borderId="9" xfId="0" applyNumberFormat="1" applyBorder="1"/>
    <xf numFmtId="165" fontId="0" fillId="3" borderId="3" xfId="0" applyNumberFormat="1" applyFill="1" applyBorder="1"/>
    <xf numFmtId="0" fontId="1" fillId="0" borderId="0" xfId="0" applyFont="1"/>
    <xf numFmtId="0" fontId="1" fillId="6" borderId="14" xfId="0" applyFont="1" applyFill="1" applyBorder="1"/>
    <xf numFmtId="0" fontId="0" fillId="0" borderId="9" xfId="0" applyBorder="1" applyAlignment="1">
      <alignment vertical="center" textRotation="90"/>
    </xf>
    <xf numFmtId="0" fontId="1" fillId="9" borderId="15" xfId="0" applyFont="1" applyFill="1" applyBorder="1"/>
    <xf numFmtId="0" fontId="1" fillId="10" borderId="15" xfId="0" applyFont="1" applyFill="1" applyBorder="1"/>
    <xf numFmtId="0" fontId="1" fillId="11" borderId="15" xfId="0" applyFont="1" applyFill="1" applyBorder="1"/>
    <xf numFmtId="0" fontId="1" fillId="13" borderId="15" xfId="0" applyFont="1" applyFill="1" applyBorder="1"/>
    <xf numFmtId="0" fontId="4" fillId="0" borderId="20" xfId="0" applyFont="1" applyBorder="1" applyAlignment="1">
      <alignment horizontal="center" vertical="center"/>
    </xf>
    <xf numFmtId="0" fontId="0" fillId="12" borderId="19" xfId="0" applyFill="1" applyBorder="1" applyAlignment="1">
      <alignment horizontal="center"/>
    </xf>
    <xf numFmtId="0" fontId="0" fillId="6" borderId="3" xfId="0" applyFill="1" applyBorder="1"/>
    <xf numFmtId="0" fontId="0" fillId="14" borderId="3" xfId="0" applyFill="1" applyBorder="1"/>
    <xf numFmtId="0" fontId="0" fillId="7" borderId="3" xfId="0" applyFill="1" applyBorder="1"/>
    <xf numFmtId="0" fontId="0" fillId="8" borderId="3" xfId="0" applyFill="1" applyBorder="1"/>
    <xf numFmtId="165" fontId="0" fillId="15" borderId="3" xfId="0" applyNumberFormat="1" applyFill="1" applyBorder="1"/>
    <xf numFmtId="0" fontId="0" fillId="9" borderId="3" xfId="0" applyFill="1" applyBorder="1"/>
    <xf numFmtId="0" fontId="0" fillId="10" borderId="3" xfId="0" applyFill="1" applyBorder="1"/>
    <xf numFmtId="0" fontId="0" fillId="11" borderId="3" xfId="0" applyFill="1" applyBorder="1"/>
    <xf numFmtId="165" fontId="5" fillId="3" borderId="3" xfId="0" applyNumberFormat="1" applyFont="1" applyFill="1" applyBorder="1"/>
    <xf numFmtId="165" fontId="0" fillId="13" borderId="3" xfId="0" applyNumberFormat="1" applyFill="1" applyBorder="1"/>
    <xf numFmtId="165" fontId="2" fillId="3" borderId="3" xfId="0" applyNumberFormat="1" applyFont="1" applyFill="1" applyBorder="1"/>
    <xf numFmtId="0" fontId="0" fillId="0" borderId="21" xfId="0" applyBorder="1"/>
    <xf numFmtId="0" fontId="0" fillId="0" borderId="24" xfId="0" applyBorder="1"/>
    <xf numFmtId="14" fontId="0" fillId="0" borderId="24" xfId="0" applyNumberFormat="1" applyBorder="1"/>
    <xf numFmtId="0" fontId="0" fillId="0" borderId="20" xfId="0" applyBorder="1"/>
    <xf numFmtId="0" fontId="0" fillId="0" borderId="0" xfId="0" applyBorder="1"/>
    <xf numFmtId="14" fontId="0" fillId="0" borderId="0" xfId="0" applyNumberFormat="1" applyBorder="1"/>
    <xf numFmtId="0" fontId="0" fillId="0" borderId="25" xfId="0" applyBorder="1"/>
    <xf numFmtId="0" fontId="0" fillId="0" borderId="23" xfId="0" applyBorder="1"/>
    <xf numFmtId="0" fontId="0" fillId="0" borderId="26" xfId="0" applyBorder="1"/>
    <xf numFmtId="14" fontId="0" fillId="0" borderId="26" xfId="0" applyNumberFormat="1" applyBorder="1"/>
    <xf numFmtId="0" fontId="0" fillId="0" borderId="10" xfId="0" applyBorder="1"/>
    <xf numFmtId="165" fontId="0" fillId="14" borderId="18" xfId="0" applyNumberFormat="1" applyFill="1" applyBorder="1" applyAlignment="1">
      <alignment horizontal="center" vertical="center"/>
    </xf>
    <xf numFmtId="165" fontId="0" fillId="14" borderId="16" xfId="0" applyNumberFormat="1" applyFill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3" fillId="16" borderId="11" xfId="0" applyFont="1" applyFill="1" applyBorder="1" applyAlignment="1">
      <alignment horizontal="center" vertical="center"/>
    </xf>
    <xf numFmtId="0" fontId="3" fillId="16" borderId="12" xfId="0" applyFont="1" applyFill="1" applyBorder="1" applyAlignment="1">
      <alignment horizontal="center" vertical="center"/>
    </xf>
    <xf numFmtId="0" fontId="3" fillId="17" borderId="12" xfId="0" applyFont="1" applyFill="1" applyBorder="1" applyAlignment="1">
      <alignment horizontal="center" vertical="center"/>
    </xf>
    <xf numFmtId="0" fontId="3" fillId="17" borderId="13" xfId="0" applyFont="1" applyFill="1" applyBorder="1" applyAlignment="1">
      <alignment horizontal="center" vertical="center"/>
    </xf>
    <xf numFmtId="0" fontId="3" fillId="17" borderId="27" xfId="0" applyFont="1" applyFill="1" applyBorder="1" applyAlignment="1">
      <alignment horizontal="center" vertical="center"/>
    </xf>
    <xf numFmtId="0" fontId="3" fillId="16" borderId="28" xfId="0" applyFont="1" applyFill="1" applyBorder="1" applyAlignment="1">
      <alignment horizontal="center" vertical="center"/>
    </xf>
    <xf numFmtId="0" fontId="1" fillId="4" borderId="29" xfId="0" applyFont="1" applyFill="1" applyBorder="1" applyAlignment="1">
      <alignment horizontal="center" vertical="center"/>
    </xf>
    <xf numFmtId="0" fontId="0" fillId="0" borderId="7" xfId="0" applyBorder="1"/>
    <xf numFmtId="0" fontId="1" fillId="4" borderId="30" xfId="0" applyFont="1" applyFill="1" applyBorder="1" applyAlignment="1">
      <alignment horizontal="center" vertical="center"/>
    </xf>
    <xf numFmtId="14" fontId="0" fillId="0" borderId="25" xfId="0" applyNumberFormat="1" applyBorder="1"/>
    <xf numFmtId="14" fontId="0" fillId="0" borderId="20" xfId="0" applyNumberFormat="1" applyBorder="1"/>
    <xf numFmtId="0" fontId="1" fillId="5" borderId="29" xfId="0" applyFont="1" applyFill="1" applyBorder="1" applyAlignment="1">
      <alignment horizontal="center" vertical="center"/>
    </xf>
    <xf numFmtId="0" fontId="1" fillId="5" borderId="30" xfId="0" applyFont="1" applyFill="1" applyBorder="1" applyAlignment="1">
      <alignment horizontal="center" vertical="center"/>
    </xf>
    <xf numFmtId="0" fontId="1" fillId="0" borderId="0" xfId="0" applyFont="1" applyBorder="1"/>
    <xf numFmtId="0" fontId="1" fillId="0" borderId="0" xfId="0" applyFont="1" applyBorder="1" applyAlignment="1">
      <alignment horizontal="right"/>
    </xf>
    <xf numFmtId="165" fontId="0" fillId="0" borderId="25" xfId="0" applyNumberFormat="1" applyBorder="1"/>
    <xf numFmtId="14" fontId="0" fillId="0" borderId="34" xfId="0" applyNumberFormat="1" applyBorder="1"/>
    <xf numFmtId="14" fontId="0" fillId="0" borderId="10" xfId="0" applyNumberFormat="1" applyBorder="1"/>
    <xf numFmtId="165" fontId="0" fillId="0" borderId="0" xfId="0" applyNumberFormat="1" applyFill="1" applyBorder="1"/>
    <xf numFmtId="0" fontId="1" fillId="7" borderId="35" xfId="0" applyFont="1" applyFill="1" applyBorder="1"/>
    <xf numFmtId="0" fontId="0" fillId="3" borderId="13" xfId="0" applyFill="1" applyBorder="1" applyAlignment="1">
      <alignment horizontal="right"/>
    </xf>
    <xf numFmtId="0" fontId="0" fillId="3" borderId="16" xfId="0" applyFill="1" applyBorder="1" applyAlignment="1">
      <alignment horizontal="right"/>
    </xf>
    <xf numFmtId="165" fontId="0" fillId="19" borderId="3" xfId="0" applyNumberFormat="1" applyFill="1" applyBorder="1"/>
    <xf numFmtId="0" fontId="3" fillId="20" borderId="31" xfId="0" applyFont="1" applyFill="1" applyBorder="1" applyAlignment="1">
      <alignment horizontal="center" vertical="center"/>
    </xf>
    <xf numFmtId="0" fontId="3" fillId="20" borderId="32" xfId="0" applyFont="1" applyFill="1" applyBorder="1" applyAlignment="1">
      <alignment horizontal="center" vertical="center"/>
    </xf>
    <xf numFmtId="0" fontId="3" fillId="20" borderId="17" xfId="0" applyFont="1" applyFill="1" applyBorder="1" applyAlignment="1">
      <alignment horizontal="center" vertical="center"/>
    </xf>
    <xf numFmtId="0" fontId="3" fillId="2" borderId="32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0" fontId="0" fillId="0" borderId="0" xfId="0" applyFill="1" applyBorder="1"/>
    <xf numFmtId="1" fontId="0" fillId="9" borderId="3" xfId="0" applyNumberFormat="1" applyFill="1" applyBorder="1"/>
    <xf numFmtId="164" fontId="0" fillId="3" borderId="36" xfId="0" applyNumberFormat="1" applyFill="1" applyBorder="1" applyAlignment="1">
      <alignment horizontal="right"/>
    </xf>
    <xf numFmtId="164" fontId="0" fillId="3" borderId="15" xfId="0" applyNumberFormat="1" applyFill="1" applyBorder="1" applyAlignment="1">
      <alignment horizontal="right"/>
    </xf>
    <xf numFmtId="0" fontId="3" fillId="18" borderId="27" xfId="0" applyFont="1" applyFill="1" applyBorder="1" applyAlignment="1">
      <alignment horizontal="center" vertical="center"/>
    </xf>
    <xf numFmtId="0" fontId="3" fillId="18" borderId="12" xfId="0" applyFont="1" applyFill="1" applyBorder="1" applyAlignment="1">
      <alignment horizontal="center" vertical="center"/>
    </xf>
    <xf numFmtId="0" fontId="3" fillId="18" borderId="13" xfId="0" applyFont="1" applyFill="1" applyBorder="1" applyAlignment="1">
      <alignment horizontal="center" vertical="center"/>
    </xf>
    <xf numFmtId="165" fontId="0" fillId="0" borderId="10" xfId="0" applyNumberFormat="1" applyBorder="1"/>
    <xf numFmtId="0" fontId="8" fillId="0" borderId="37" xfId="0" applyFont="1" applyBorder="1" applyAlignment="1">
      <alignment horizontal="center"/>
    </xf>
    <xf numFmtId="0" fontId="8" fillId="0" borderId="38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34" xfId="0" applyFont="1" applyBorder="1" applyAlignment="1">
      <alignment horizontal="center"/>
    </xf>
    <xf numFmtId="165" fontId="0" fillId="2" borderId="2" xfId="0" applyNumberFormat="1" applyFill="1" applyBorder="1"/>
    <xf numFmtId="14" fontId="0" fillId="0" borderId="22" xfId="0" applyNumberFormat="1" applyBorder="1"/>
    <xf numFmtId="0" fontId="8" fillId="0" borderId="39" xfId="0" applyFont="1" applyBorder="1" applyAlignment="1">
      <alignment horizontal="center"/>
    </xf>
    <xf numFmtId="0" fontId="8" fillId="0" borderId="23" xfId="0" applyFont="1" applyBorder="1" applyAlignment="1">
      <alignment horizontal="center"/>
    </xf>
    <xf numFmtId="0" fontId="0" fillId="3" borderId="3" xfId="0" applyNumberFormat="1" applyFill="1" applyBorder="1"/>
    <xf numFmtId="2" fontId="0" fillId="3" borderId="3" xfId="0" applyNumberFormat="1" applyFill="1" applyBorder="1"/>
    <xf numFmtId="0" fontId="0" fillId="0" borderId="3" xfId="0" applyNumberFormat="1" applyBorder="1" applyAlignment="1">
      <alignment horizontal="left"/>
    </xf>
    <xf numFmtId="0" fontId="0" fillId="0" borderId="0" xfId="0" applyBorder="1" applyAlignment="1">
      <alignment horizontal="right"/>
    </xf>
    <xf numFmtId="0" fontId="9" fillId="0" borderId="21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165" fontId="7" fillId="3" borderId="21" xfId="0" applyNumberFormat="1" applyFont="1" applyFill="1" applyBorder="1" applyAlignment="1">
      <alignment horizontal="center"/>
    </xf>
    <xf numFmtId="0" fontId="7" fillId="3" borderId="22" xfId="0" applyFont="1" applyFill="1" applyBorder="1" applyAlignment="1">
      <alignment horizontal="center"/>
    </xf>
    <xf numFmtId="0" fontId="7" fillId="3" borderId="23" xfId="0" applyFont="1" applyFill="1" applyBorder="1" applyAlignment="1">
      <alignment horizontal="center"/>
    </xf>
    <xf numFmtId="0" fontId="7" fillId="3" borderId="10" xfId="0" applyFont="1" applyFill="1" applyBorder="1" applyAlignment="1">
      <alignment horizontal="center"/>
    </xf>
    <xf numFmtId="165" fontId="10" fillId="21" borderId="21" xfId="0" applyNumberFormat="1" applyFont="1" applyFill="1" applyBorder="1" applyAlignment="1">
      <alignment horizontal="center"/>
    </xf>
    <xf numFmtId="0" fontId="10" fillId="21" borderId="22" xfId="0" applyFont="1" applyFill="1" applyBorder="1" applyAlignment="1">
      <alignment horizontal="center"/>
    </xf>
    <xf numFmtId="0" fontId="10" fillId="21" borderId="23" xfId="0" applyFont="1" applyFill="1" applyBorder="1" applyAlignment="1">
      <alignment horizontal="center"/>
    </xf>
    <xf numFmtId="0" fontId="10" fillId="21" borderId="10" xfId="0" applyFont="1" applyFill="1" applyBorder="1" applyAlignment="1">
      <alignment horizontal="center"/>
    </xf>
  </cellXfs>
  <cellStyles count="1">
    <cellStyle name="Normale" xfId="0" builtinId="0"/>
  </cellStyles>
  <dxfs count="27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FFFF"/>
      <color rgb="FFDAA600"/>
      <color rgb="FF3D6BB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AF2920-9550-43B2-993F-165E44DDD7F0}">
  <sheetPr>
    <tabColor rgb="FFFFC000"/>
  </sheetPr>
  <dimension ref="B3:G17"/>
  <sheetViews>
    <sheetView showGridLines="0" workbookViewId="0">
      <selection activeCell="G5" sqref="G5:G8"/>
    </sheetView>
  </sheetViews>
  <sheetFormatPr defaultRowHeight="14.4" x14ac:dyDescent="0.3"/>
  <cols>
    <col min="5" max="5" width="10.33203125" customWidth="1"/>
    <col min="6" max="6" width="10.109375" customWidth="1"/>
    <col min="10" max="10" width="24.33203125" customWidth="1"/>
    <col min="11" max="11" width="7.33203125" customWidth="1"/>
    <col min="12" max="12" width="9.5546875" customWidth="1"/>
    <col min="13" max="13" width="16.21875" customWidth="1"/>
    <col min="14" max="14" width="13.44140625" bestFit="1" customWidth="1"/>
  </cols>
  <sheetData>
    <row r="3" spans="2:7" x14ac:dyDescent="0.3">
      <c r="B3" s="14" t="s">
        <v>13</v>
      </c>
      <c r="D3" s="38"/>
      <c r="E3" s="38"/>
      <c r="F3" s="38" t="s">
        <v>16</v>
      </c>
      <c r="G3" s="40"/>
    </row>
    <row r="4" spans="2:7" ht="15" thickBot="1" x14ac:dyDescent="0.35">
      <c r="B4" t="s">
        <v>14</v>
      </c>
      <c r="D4" s="38"/>
      <c r="E4" s="3"/>
      <c r="F4" s="15" t="s">
        <v>17</v>
      </c>
      <c r="G4" s="67" t="s">
        <v>18</v>
      </c>
    </row>
    <row r="5" spans="2:7" ht="14.4" customHeight="1" x14ac:dyDescent="0.3">
      <c r="B5" t="s">
        <v>15</v>
      </c>
      <c r="D5" s="16" t="s">
        <v>0</v>
      </c>
      <c r="E5" s="17" t="s">
        <v>3</v>
      </c>
      <c r="F5" s="68">
        <v>44</v>
      </c>
      <c r="G5" s="78">
        <v>82.5</v>
      </c>
    </row>
    <row r="6" spans="2:7" x14ac:dyDescent="0.3">
      <c r="D6" s="16"/>
      <c r="E6" s="18" t="s">
        <v>1</v>
      </c>
      <c r="F6" s="69">
        <v>68</v>
      </c>
      <c r="G6" s="79">
        <v>127.5</v>
      </c>
    </row>
    <row r="7" spans="2:7" x14ac:dyDescent="0.3">
      <c r="D7" s="16"/>
      <c r="E7" s="19" t="s">
        <v>4</v>
      </c>
      <c r="F7" s="69">
        <v>80</v>
      </c>
      <c r="G7" s="79">
        <v>150</v>
      </c>
    </row>
    <row r="8" spans="2:7" x14ac:dyDescent="0.3">
      <c r="D8" s="16"/>
      <c r="E8" s="20" t="s">
        <v>2</v>
      </c>
      <c r="F8" s="69">
        <v>88</v>
      </c>
      <c r="G8" s="79">
        <v>165</v>
      </c>
    </row>
    <row r="17" ht="14.4" customHeight="1" x14ac:dyDescent="0.3"/>
  </sheetData>
  <mergeCells count="1">
    <mergeCell ref="D5:D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54CAFA-A679-4B2C-945A-E6397D17072D}">
  <sheetPr>
    <tabColor rgb="FFFFFF00"/>
  </sheetPr>
  <dimension ref="A1:N62"/>
  <sheetViews>
    <sheetView showGridLines="0" tabSelected="1" topLeftCell="A22" zoomScale="70" zoomScaleNormal="70" workbookViewId="0">
      <selection activeCell="G53" sqref="G53"/>
    </sheetView>
  </sheetViews>
  <sheetFormatPr defaultRowHeight="14.4" x14ac:dyDescent="0.3"/>
  <cols>
    <col min="1" max="1" width="22" customWidth="1"/>
    <col min="2" max="2" width="15.21875" customWidth="1"/>
    <col min="3" max="3" width="18" customWidth="1"/>
    <col min="4" max="4" width="20.21875" customWidth="1"/>
    <col min="5" max="5" width="28.21875" style="2" customWidth="1"/>
    <col min="6" max="6" width="11.5546875" style="2" customWidth="1"/>
    <col min="7" max="7" width="25.109375" style="2" customWidth="1"/>
    <col min="8" max="8" width="11.5546875" customWidth="1"/>
    <col min="9" max="9" width="11.44140625" customWidth="1"/>
    <col min="10" max="10" width="4" customWidth="1"/>
    <col min="11" max="11" width="24" customWidth="1"/>
    <col min="12" max="12" width="26.44140625" customWidth="1"/>
    <col min="13" max="13" width="10.109375" customWidth="1"/>
    <col min="14" max="14" width="19.6640625" style="2" customWidth="1"/>
    <col min="15" max="15" width="9.5546875" customWidth="1"/>
    <col min="16" max="16" width="28.21875" customWidth="1"/>
    <col min="17" max="17" width="6.6640625" customWidth="1"/>
    <col min="18" max="19" width="26.6640625" customWidth="1"/>
    <col min="20" max="53" width="9.5546875" customWidth="1"/>
  </cols>
  <sheetData>
    <row r="1" spans="1:14" ht="14.4" customHeight="1" x14ac:dyDescent="0.3">
      <c r="A1" s="96" t="s">
        <v>23</v>
      </c>
      <c r="B1" s="97"/>
      <c r="C1" s="97"/>
      <c r="D1" s="97"/>
      <c r="E1" s="97"/>
      <c r="F1" s="97"/>
      <c r="G1" s="97"/>
      <c r="H1" s="98"/>
      <c r="I1" s="47"/>
      <c r="J1" s="47"/>
      <c r="K1" s="47"/>
    </row>
    <row r="2" spans="1:14" ht="14.4" customHeight="1" x14ac:dyDescent="0.3">
      <c r="A2" s="99"/>
      <c r="B2" s="100"/>
      <c r="C2" s="100"/>
      <c r="D2" s="100"/>
      <c r="E2" s="100"/>
      <c r="F2" s="100"/>
      <c r="G2" s="100"/>
      <c r="H2" s="101"/>
      <c r="I2" s="47"/>
      <c r="J2" s="47"/>
      <c r="K2" s="47"/>
    </row>
    <row r="3" spans="1:14" ht="15" customHeight="1" thickBot="1" x14ac:dyDescent="0.35">
      <c r="A3" s="102"/>
      <c r="B3" s="103"/>
      <c r="C3" s="103"/>
      <c r="D3" s="103"/>
      <c r="E3" s="103"/>
      <c r="F3" s="103"/>
      <c r="G3" s="103"/>
      <c r="H3" s="104"/>
      <c r="I3" s="47"/>
      <c r="J3" s="47"/>
      <c r="K3" s="47"/>
    </row>
    <row r="4" spans="1:14" ht="46.2" x14ac:dyDescent="0.3">
      <c r="A4" s="52" t="s">
        <v>28</v>
      </c>
      <c r="B4" s="50"/>
      <c r="C4" s="50"/>
      <c r="D4" s="51"/>
      <c r="E4" s="48" t="s">
        <v>5</v>
      </c>
      <c r="F4" s="49"/>
      <c r="G4" s="49"/>
      <c r="H4" s="53"/>
      <c r="N4"/>
    </row>
    <row r="5" spans="1:14" ht="14.4" customHeight="1" x14ac:dyDescent="0.3">
      <c r="A5" s="54" t="s">
        <v>29</v>
      </c>
      <c r="B5" s="21" t="s">
        <v>14</v>
      </c>
      <c r="C5" s="38"/>
      <c r="D5" s="6"/>
      <c r="E5" s="7" t="s">
        <v>29</v>
      </c>
      <c r="F5" s="21" t="s">
        <v>14</v>
      </c>
      <c r="G5" s="5"/>
      <c r="H5" s="55"/>
      <c r="N5"/>
    </row>
    <row r="6" spans="1:14" ht="15" customHeight="1" thickBot="1" x14ac:dyDescent="0.35">
      <c r="A6" s="56"/>
      <c r="B6" s="21"/>
      <c r="C6" s="38"/>
      <c r="D6" s="9"/>
      <c r="E6" s="10"/>
      <c r="F6" s="21"/>
      <c r="G6" s="38"/>
      <c r="H6" s="40"/>
      <c r="N6"/>
    </row>
    <row r="7" spans="1:14" x14ac:dyDescent="0.3">
      <c r="A7" s="37"/>
      <c r="B7" s="38"/>
      <c r="C7" s="38"/>
      <c r="D7" s="9"/>
      <c r="E7" s="38"/>
      <c r="F7" s="38"/>
      <c r="G7" s="38"/>
      <c r="H7" s="57"/>
      <c r="N7"/>
    </row>
    <row r="8" spans="1:14" x14ac:dyDescent="0.3">
      <c r="A8" s="37"/>
      <c r="B8" s="38"/>
      <c r="C8" s="38"/>
      <c r="D8" s="9"/>
      <c r="E8" s="38" t="s">
        <v>33</v>
      </c>
      <c r="F8" s="38"/>
      <c r="G8" s="23">
        <v>4.4999999999999998E-2</v>
      </c>
      <c r="H8" s="40"/>
      <c r="N8"/>
    </row>
    <row r="9" spans="1:14" x14ac:dyDescent="0.3">
      <c r="A9" s="58" t="s">
        <v>50</v>
      </c>
      <c r="B9" s="39"/>
      <c r="C9" s="23">
        <v>24</v>
      </c>
      <c r="D9" s="9"/>
      <c r="E9" s="38" t="s">
        <v>7</v>
      </c>
      <c r="F9" s="38"/>
      <c r="G9" s="25">
        <v>21</v>
      </c>
      <c r="H9" s="57"/>
      <c r="N9"/>
    </row>
    <row r="10" spans="1:14" x14ac:dyDescent="0.3">
      <c r="A10" s="58" t="s">
        <v>24</v>
      </c>
      <c r="B10" s="39"/>
      <c r="C10" s="26">
        <v>24</v>
      </c>
      <c r="D10" s="9"/>
      <c r="E10" s="38" t="s">
        <v>30</v>
      </c>
      <c r="F10" s="38"/>
      <c r="G10" s="26">
        <v>24</v>
      </c>
      <c r="H10" s="57"/>
      <c r="N10"/>
    </row>
    <row r="11" spans="1:14" x14ac:dyDescent="0.3">
      <c r="A11" s="37" t="s">
        <v>25</v>
      </c>
      <c r="B11" s="38"/>
      <c r="C11" s="27">
        <v>2</v>
      </c>
      <c r="D11" s="9"/>
      <c r="E11" s="38" t="s">
        <v>31</v>
      </c>
      <c r="F11" s="38"/>
      <c r="G11" s="27">
        <v>0.35</v>
      </c>
      <c r="H11" s="57"/>
      <c r="N11"/>
    </row>
    <row r="12" spans="1:14" x14ac:dyDescent="0.3">
      <c r="A12" s="58" t="s">
        <v>51</v>
      </c>
      <c r="B12" s="39"/>
      <c r="C12" s="13">
        <f>IF(B5="SI",IF(C10&gt;C9,"ERRORE",C11*C10),0)</f>
        <v>48</v>
      </c>
      <c r="D12" s="9"/>
      <c r="E12" s="38"/>
      <c r="F12" s="38"/>
      <c r="G12" s="38"/>
      <c r="H12" s="57"/>
      <c r="N12"/>
    </row>
    <row r="13" spans="1:14" x14ac:dyDescent="0.3">
      <c r="D13" s="9"/>
      <c r="E13" s="38" t="s">
        <v>9</v>
      </c>
      <c r="F13" s="38"/>
      <c r="G13" s="13">
        <f>IF(F5="SI",G8*G9*G10*G11,0)</f>
        <v>7.9379999999999997</v>
      </c>
      <c r="H13" s="57"/>
      <c r="N13"/>
    </row>
    <row r="14" spans="1:14" x14ac:dyDescent="0.3">
      <c r="A14" s="37"/>
      <c r="B14" s="38"/>
      <c r="C14" s="38"/>
      <c r="D14" s="9"/>
      <c r="H14" s="40"/>
      <c r="N14"/>
    </row>
    <row r="15" spans="1:14" x14ac:dyDescent="0.3">
      <c r="A15" s="37"/>
      <c r="B15" s="38"/>
      <c r="C15" s="38"/>
      <c r="D15" s="38"/>
      <c r="E15" s="39"/>
      <c r="F15" s="39"/>
      <c r="G15" s="39"/>
      <c r="H15" s="40"/>
      <c r="N15"/>
    </row>
    <row r="16" spans="1:14" ht="14.4" customHeight="1" x14ac:dyDescent="0.3">
      <c r="A16" s="37"/>
      <c r="B16" s="38"/>
      <c r="C16" s="39" t="s">
        <v>22</v>
      </c>
      <c r="D16" s="39"/>
      <c r="E16" s="13">
        <f>G13+C12</f>
        <v>55.938000000000002</v>
      </c>
      <c r="F16" s="39"/>
      <c r="G16" s="39"/>
      <c r="H16" s="40"/>
      <c r="N16"/>
    </row>
    <row r="17" spans="1:14" x14ac:dyDescent="0.3">
      <c r="A17" s="37"/>
      <c r="B17" s="38"/>
      <c r="C17" s="39" t="s">
        <v>21</v>
      </c>
      <c r="D17" s="39"/>
      <c r="E17" s="25">
        <v>20</v>
      </c>
      <c r="F17" s="39"/>
      <c r="G17" s="39"/>
      <c r="H17" s="40"/>
      <c r="N17"/>
    </row>
    <row r="18" spans="1:14" ht="18" x14ac:dyDescent="0.35">
      <c r="A18" s="37"/>
      <c r="B18" s="38"/>
      <c r="C18" s="38" t="s">
        <v>27</v>
      </c>
      <c r="D18" s="38"/>
      <c r="E18" s="31">
        <f>E16/C9</f>
        <v>2.3307500000000001</v>
      </c>
      <c r="F18" s="39"/>
      <c r="G18" s="39"/>
      <c r="H18" s="40"/>
      <c r="N18"/>
    </row>
    <row r="19" spans="1:14" ht="18" x14ac:dyDescent="0.35">
      <c r="A19" s="37"/>
      <c r="B19" s="38"/>
      <c r="C19" s="38" t="s">
        <v>26</v>
      </c>
      <c r="D19" s="38"/>
      <c r="E19" s="33">
        <f>E16/E17</f>
        <v>2.7968999999999999</v>
      </c>
      <c r="F19" s="39"/>
      <c r="G19" s="39"/>
      <c r="H19" s="40"/>
      <c r="N19"/>
    </row>
    <row r="20" spans="1:14" x14ac:dyDescent="0.3">
      <c r="A20" s="37"/>
      <c r="B20" s="38"/>
      <c r="F20" s="39"/>
      <c r="G20" s="39"/>
      <c r="H20" s="40"/>
      <c r="N20"/>
    </row>
    <row r="21" spans="1:14" x14ac:dyDescent="0.3">
      <c r="A21" s="37"/>
      <c r="B21" s="38"/>
      <c r="F21" s="39"/>
      <c r="G21" s="39"/>
      <c r="H21" s="40"/>
      <c r="N21"/>
    </row>
    <row r="22" spans="1:14" ht="15" thickBot="1" x14ac:dyDescent="0.35">
      <c r="A22" s="37"/>
      <c r="B22" s="38"/>
      <c r="C22" s="38"/>
      <c r="D22" s="38"/>
      <c r="E22" s="39"/>
      <c r="F22" s="39"/>
      <c r="G22" s="39"/>
      <c r="H22" s="40"/>
    </row>
    <row r="23" spans="1:14" ht="46.2" x14ac:dyDescent="0.3">
      <c r="A23" s="71" t="s">
        <v>35</v>
      </c>
      <c r="B23" s="72"/>
      <c r="C23" s="72"/>
      <c r="D23" s="72"/>
      <c r="E23" s="73"/>
      <c r="F23" s="74" t="s">
        <v>36</v>
      </c>
      <c r="G23" s="74"/>
      <c r="H23" s="74"/>
      <c r="I23" s="74"/>
      <c r="J23" s="74"/>
      <c r="K23" s="74"/>
      <c r="L23" s="75"/>
    </row>
    <row r="24" spans="1:14" x14ac:dyDescent="0.3">
      <c r="A24" s="59" t="s">
        <v>29</v>
      </c>
      <c r="B24" s="21" t="s">
        <v>14</v>
      </c>
      <c r="C24" s="5"/>
      <c r="D24" s="5"/>
      <c r="E24" s="6"/>
      <c r="F24" s="4" t="s">
        <v>29</v>
      </c>
      <c r="G24" s="21" t="s">
        <v>14</v>
      </c>
      <c r="H24" s="5"/>
      <c r="I24" s="5"/>
      <c r="J24" s="5"/>
      <c r="K24" s="5"/>
      <c r="L24" s="55"/>
    </row>
    <row r="25" spans="1:14" ht="15" thickBot="1" x14ac:dyDescent="0.35">
      <c r="A25" s="60"/>
      <c r="B25" s="21"/>
      <c r="C25" s="38"/>
      <c r="D25" s="38"/>
      <c r="E25" s="9"/>
      <c r="F25" s="8"/>
      <c r="G25" s="21"/>
      <c r="H25" s="38"/>
      <c r="I25" s="38"/>
      <c r="J25" s="38"/>
      <c r="K25" s="38"/>
      <c r="L25" s="40"/>
    </row>
    <row r="26" spans="1:14" x14ac:dyDescent="0.3">
      <c r="A26" s="37"/>
      <c r="B26" s="38"/>
      <c r="C26" s="61"/>
      <c r="D26" s="39"/>
      <c r="E26" s="12"/>
      <c r="F26" s="11"/>
      <c r="G26" s="38"/>
      <c r="H26" s="61" t="s">
        <v>19</v>
      </c>
      <c r="I26" s="39"/>
      <c r="J26" s="39"/>
      <c r="K26" s="39"/>
      <c r="L26" s="57"/>
    </row>
    <row r="27" spans="1:14" ht="15" thickBot="1" x14ac:dyDescent="0.35">
      <c r="A27" s="37" t="s">
        <v>32</v>
      </c>
      <c r="B27" s="38"/>
      <c r="C27" s="28">
        <v>1.6E-2</v>
      </c>
      <c r="D27" s="38"/>
      <c r="E27" s="12"/>
      <c r="F27" s="1" t="s">
        <v>20</v>
      </c>
      <c r="G27" s="61" t="s">
        <v>11</v>
      </c>
      <c r="H27" s="22">
        <v>20</v>
      </c>
      <c r="I27" s="62" t="s">
        <v>6</v>
      </c>
      <c r="J27" s="62"/>
      <c r="K27" s="62" t="s">
        <v>37</v>
      </c>
      <c r="L27" s="57"/>
    </row>
    <row r="28" spans="1:14" ht="15" thickBot="1" x14ac:dyDescent="0.35">
      <c r="A28" s="37" t="s">
        <v>8</v>
      </c>
      <c r="B28" s="38"/>
      <c r="C28" s="29">
        <v>45</v>
      </c>
      <c r="D28" s="39"/>
      <c r="E28" s="12"/>
      <c r="F28" s="24" t="s">
        <v>38</v>
      </c>
      <c r="G28" s="45">
        <v>13.7</v>
      </c>
      <c r="H28" s="46"/>
      <c r="I28" s="13">
        <f>G28/$H$27</f>
        <v>0.68499999999999994</v>
      </c>
      <c r="J28" s="66"/>
      <c r="K28" s="88" t="s">
        <v>3</v>
      </c>
      <c r="L28" s="57"/>
    </row>
    <row r="29" spans="1:14" x14ac:dyDescent="0.3">
      <c r="A29" s="37" t="s">
        <v>30</v>
      </c>
      <c r="B29" s="38"/>
      <c r="C29" s="30">
        <v>24</v>
      </c>
      <c r="D29" s="38"/>
      <c r="E29" s="12"/>
      <c r="F29" s="24" t="s">
        <v>39</v>
      </c>
      <c r="G29" s="45">
        <v>15</v>
      </c>
      <c r="H29" s="46"/>
      <c r="I29" s="13">
        <f>G29/$H$27</f>
        <v>0.75</v>
      </c>
      <c r="J29" s="66"/>
      <c r="K29" s="66"/>
      <c r="L29" s="63"/>
    </row>
    <row r="30" spans="1:14" x14ac:dyDescent="0.3">
      <c r="A30" s="37" t="s">
        <v>31</v>
      </c>
      <c r="B30" s="38"/>
      <c r="C30" s="32">
        <v>0.35</v>
      </c>
      <c r="D30" s="39"/>
      <c r="E30" s="12"/>
      <c r="F30" s="38"/>
      <c r="G30" s="38"/>
      <c r="H30" s="38"/>
      <c r="I30" s="38"/>
      <c r="J30" s="38"/>
      <c r="K30" s="38"/>
      <c r="L30" s="57"/>
    </row>
    <row r="31" spans="1:14" x14ac:dyDescent="0.3">
      <c r="A31" s="37"/>
      <c r="B31" s="38"/>
      <c r="C31" s="38"/>
      <c r="D31" s="39"/>
      <c r="E31" s="12"/>
      <c r="F31" s="38"/>
      <c r="G31" s="38"/>
      <c r="H31" s="38"/>
      <c r="I31" s="39"/>
      <c r="J31" s="39"/>
      <c r="K31" s="39"/>
      <c r="L31" s="63"/>
    </row>
    <row r="32" spans="1:14" x14ac:dyDescent="0.3">
      <c r="A32" s="37" t="s">
        <v>49</v>
      </c>
      <c r="B32" s="38"/>
      <c r="C32" s="13">
        <f>IF(B24="SI",C27*C28*C29*C30,0)</f>
        <v>6.048</v>
      </c>
      <c r="D32" s="39"/>
      <c r="E32" s="12"/>
      <c r="F32" s="38" t="s">
        <v>40</v>
      </c>
      <c r="G32" s="38"/>
      <c r="H32" s="77">
        <v>60</v>
      </c>
      <c r="I32" s="38" t="s">
        <v>55</v>
      </c>
      <c r="J32" s="38"/>
      <c r="K32" s="38"/>
      <c r="L32" s="63"/>
    </row>
    <row r="33" spans="1:13" ht="14.4" customHeight="1" x14ac:dyDescent="0.3">
      <c r="D33" s="39"/>
      <c r="E33" s="12"/>
      <c r="F33" s="76" t="s">
        <v>44</v>
      </c>
      <c r="G33" s="38"/>
      <c r="H33" s="93">
        <f>IF(G24="SI",IF(H32&lt;31,VLOOKUP(K28,DATABASE!E5:G8,2,0)*H32/1000,(VLOOKUP(K28,DATABASE!E5:G8,2,0)*30))/1000,0)</f>
        <v>1.32</v>
      </c>
      <c r="I33" s="38"/>
      <c r="J33" s="38"/>
      <c r="K33" s="38"/>
      <c r="L33" s="63"/>
    </row>
    <row r="34" spans="1:13" x14ac:dyDescent="0.3">
      <c r="D34" s="39"/>
      <c r="E34" s="12"/>
      <c r="F34" s="76" t="s">
        <v>45</v>
      </c>
      <c r="G34" s="39"/>
      <c r="H34" s="93">
        <f>IF(G24="SI",IF(H32&lt;31,0,VLOOKUP(K28,DATABASE!E5:G8,3,0)*(H32-30)/1000),0)</f>
        <v>2.4750000000000001</v>
      </c>
      <c r="I34" s="38"/>
      <c r="J34" s="38"/>
      <c r="K34" s="38"/>
      <c r="L34" s="63"/>
    </row>
    <row r="35" spans="1:13" x14ac:dyDescent="0.3">
      <c r="A35" s="37"/>
      <c r="B35" s="38"/>
      <c r="C35" s="38"/>
      <c r="D35" s="38"/>
      <c r="E35" s="12"/>
      <c r="F35" s="76" t="s">
        <v>43</v>
      </c>
      <c r="G35" s="38"/>
      <c r="H35" s="13">
        <f>H33*I28+H34*I29</f>
        <v>2.7604500000000001</v>
      </c>
      <c r="I35" s="38"/>
      <c r="J35" s="38"/>
      <c r="K35" s="38"/>
      <c r="L35" s="63"/>
    </row>
    <row r="36" spans="1:13" x14ac:dyDescent="0.3">
      <c r="A36" s="37"/>
      <c r="B36" s="38"/>
      <c r="C36" s="38"/>
      <c r="D36" s="39"/>
      <c r="E36" s="12"/>
      <c r="F36" s="38"/>
      <c r="G36" s="38"/>
      <c r="H36" s="38"/>
      <c r="I36" s="38"/>
      <c r="J36" s="38"/>
      <c r="K36" s="38"/>
      <c r="L36" s="63"/>
    </row>
    <row r="37" spans="1:13" x14ac:dyDescent="0.3">
      <c r="A37" s="37"/>
      <c r="B37" s="38"/>
      <c r="C37" s="38"/>
      <c r="D37" s="39"/>
      <c r="E37" s="12"/>
      <c r="F37" s="39" t="s">
        <v>46</v>
      </c>
      <c r="G37" s="39"/>
      <c r="I37" s="77">
        <v>20</v>
      </c>
      <c r="J37" s="38"/>
      <c r="K37" s="38"/>
      <c r="L37" s="63"/>
    </row>
    <row r="38" spans="1:13" x14ac:dyDescent="0.3">
      <c r="A38" s="37"/>
      <c r="B38" s="38"/>
      <c r="C38" s="38"/>
      <c r="D38" s="39"/>
      <c r="E38" s="12"/>
      <c r="F38" s="38" t="s">
        <v>48</v>
      </c>
      <c r="G38" s="38"/>
      <c r="I38" s="13">
        <f>I37*H35</f>
        <v>55.209000000000003</v>
      </c>
      <c r="J38" s="38"/>
      <c r="K38" s="38"/>
      <c r="L38" s="63"/>
    </row>
    <row r="39" spans="1:13" x14ac:dyDescent="0.3">
      <c r="A39" s="37"/>
      <c r="B39" s="38"/>
      <c r="C39" s="38"/>
      <c r="D39" s="39"/>
      <c r="E39" s="12"/>
      <c r="F39" s="2" t="s">
        <v>52</v>
      </c>
      <c r="I39" s="13">
        <f>I38/I37</f>
        <v>2.7604500000000001</v>
      </c>
      <c r="J39" s="38"/>
      <c r="K39" s="38"/>
      <c r="L39" s="63"/>
    </row>
    <row r="40" spans="1:13" ht="15" thickBot="1" x14ac:dyDescent="0.35">
      <c r="A40" s="41"/>
      <c r="B40" s="42"/>
      <c r="C40" s="42"/>
      <c r="D40" s="42"/>
      <c r="E40" s="64"/>
      <c r="F40" s="42"/>
      <c r="G40" s="42"/>
      <c r="H40" s="42"/>
      <c r="I40" s="42"/>
      <c r="J40" s="42"/>
      <c r="K40" s="42"/>
      <c r="L40" s="83"/>
    </row>
    <row r="41" spans="1:13" ht="46.2" x14ac:dyDescent="0.3">
      <c r="A41" s="80" t="s">
        <v>34</v>
      </c>
      <c r="B41" s="81"/>
      <c r="C41" s="81"/>
      <c r="D41" s="81"/>
      <c r="E41" s="82"/>
      <c r="F41" s="38"/>
      <c r="G41" s="40"/>
      <c r="I41" s="2"/>
      <c r="J41" s="2"/>
      <c r="K41" s="2"/>
      <c r="L41" s="39"/>
      <c r="M41" s="38"/>
    </row>
    <row r="42" spans="1:13" x14ac:dyDescent="0.3">
      <c r="A42" s="59" t="s">
        <v>29</v>
      </c>
      <c r="B42" s="21" t="s">
        <v>14</v>
      </c>
      <c r="C42" s="38"/>
      <c r="D42" s="38"/>
      <c r="E42" s="39"/>
      <c r="F42" s="38"/>
      <c r="G42" s="40"/>
      <c r="I42" s="2"/>
      <c r="J42" s="2"/>
      <c r="K42" s="2"/>
      <c r="L42" s="39"/>
      <c r="M42" s="38"/>
    </row>
    <row r="43" spans="1:13" ht="15" thickBot="1" x14ac:dyDescent="0.35">
      <c r="A43" s="60"/>
      <c r="B43" s="21"/>
      <c r="C43" s="38"/>
      <c r="D43" s="38"/>
      <c r="E43" s="39"/>
      <c r="F43" s="38"/>
      <c r="G43" s="40"/>
      <c r="I43" s="2"/>
      <c r="J43" s="2"/>
      <c r="K43" s="2"/>
      <c r="L43" s="39"/>
      <c r="M43" s="38"/>
    </row>
    <row r="44" spans="1:13" x14ac:dyDescent="0.3">
      <c r="A44" s="37"/>
      <c r="B44" s="38"/>
      <c r="C44" s="38"/>
      <c r="D44" s="38"/>
      <c r="E44" s="39"/>
      <c r="F44" s="38"/>
      <c r="G44" s="40"/>
      <c r="I44" s="2"/>
      <c r="J44" s="2"/>
      <c r="K44" s="2"/>
      <c r="L44" s="39"/>
      <c r="M44" s="38"/>
    </row>
    <row r="45" spans="1:13" x14ac:dyDescent="0.3">
      <c r="A45" s="37" t="s">
        <v>10</v>
      </c>
      <c r="B45" s="38"/>
      <c r="C45" s="70">
        <v>180</v>
      </c>
      <c r="D45" s="38" t="s">
        <v>41</v>
      </c>
      <c r="E45" s="38"/>
      <c r="F45" s="38"/>
      <c r="G45" s="57"/>
    </row>
    <row r="46" spans="1:13" x14ac:dyDescent="0.3">
      <c r="A46" s="37" t="s">
        <v>42</v>
      </c>
      <c r="B46" s="38"/>
      <c r="C46" s="92">
        <f>E17</f>
        <v>20</v>
      </c>
      <c r="D46" s="38"/>
      <c r="E46" s="39"/>
      <c r="F46" s="39"/>
      <c r="G46" s="57"/>
    </row>
    <row r="47" spans="1:13" x14ac:dyDescent="0.3">
      <c r="A47" s="37"/>
      <c r="B47" s="38"/>
      <c r="C47" s="38"/>
      <c r="D47" s="38"/>
      <c r="E47" s="39"/>
      <c r="F47" s="39"/>
      <c r="G47" s="57"/>
    </row>
    <row r="48" spans="1:13" x14ac:dyDescent="0.3">
      <c r="A48" s="37" t="s">
        <v>47</v>
      </c>
      <c r="B48" s="38"/>
      <c r="C48" s="13">
        <f>IF(B42="SI",C45/C46,0)</f>
        <v>9</v>
      </c>
      <c r="D48" s="38"/>
      <c r="E48" s="39"/>
      <c r="F48" s="39"/>
      <c r="G48" s="57"/>
    </row>
    <row r="49" spans="1:7" x14ac:dyDescent="0.3">
      <c r="A49" s="37"/>
      <c r="B49" s="38"/>
      <c r="C49" s="38"/>
      <c r="D49" s="38"/>
      <c r="E49" s="39"/>
      <c r="F49" s="39"/>
      <c r="G49" s="57"/>
    </row>
    <row r="50" spans="1:7" ht="15" thickBot="1" x14ac:dyDescent="0.35">
      <c r="A50" s="41"/>
      <c r="B50" s="42"/>
      <c r="C50" s="42"/>
      <c r="D50" s="42"/>
      <c r="E50" s="43"/>
      <c r="F50" s="43"/>
      <c r="G50" s="65"/>
    </row>
    <row r="51" spans="1:7" x14ac:dyDescent="0.3">
      <c r="A51" s="34"/>
      <c r="B51" s="35"/>
      <c r="C51" s="35"/>
      <c r="D51" s="35"/>
      <c r="E51" s="36"/>
      <c r="F51" s="36"/>
      <c r="G51" s="89"/>
    </row>
    <row r="52" spans="1:7" x14ac:dyDescent="0.3">
      <c r="A52" s="90" t="s">
        <v>12</v>
      </c>
      <c r="B52" s="86"/>
      <c r="C52" s="38"/>
      <c r="D52" s="38"/>
      <c r="E52" s="39"/>
      <c r="F52" s="39"/>
      <c r="G52" s="57"/>
    </row>
    <row r="53" spans="1:7" ht="15" thickBot="1" x14ac:dyDescent="0.35">
      <c r="A53" s="91"/>
      <c r="B53" s="87"/>
      <c r="C53" s="38"/>
      <c r="E53" s="95" t="s">
        <v>54</v>
      </c>
      <c r="F53" s="94">
        <v>20</v>
      </c>
      <c r="G53" s="40"/>
    </row>
    <row r="54" spans="1:7" x14ac:dyDescent="0.3">
      <c r="A54" s="105">
        <f>C45+I38+C32+G13+C12</f>
        <v>297.19499999999999</v>
      </c>
      <c r="B54" s="106"/>
      <c r="C54" s="38"/>
      <c r="D54" s="38"/>
      <c r="E54" s="39"/>
      <c r="F54" s="38"/>
      <c r="G54" s="40"/>
    </row>
    <row r="55" spans="1:7" ht="15" thickBot="1" x14ac:dyDescent="0.35">
      <c r="A55" s="107"/>
      <c r="B55" s="108"/>
      <c r="C55" s="38"/>
      <c r="D55" s="38"/>
      <c r="E55" s="39"/>
      <c r="F55" s="38"/>
      <c r="G55" s="40"/>
    </row>
    <row r="56" spans="1:7" x14ac:dyDescent="0.3">
      <c r="A56" s="37"/>
      <c r="B56" s="38"/>
      <c r="C56" s="38"/>
      <c r="D56" s="84" t="s">
        <v>53</v>
      </c>
      <c r="E56" s="86"/>
      <c r="F56" s="38"/>
      <c r="G56" s="40"/>
    </row>
    <row r="57" spans="1:7" ht="15" thickBot="1" x14ac:dyDescent="0.35">
      <c r="A57" s="37"/>
      <c r="B57" s="38"/>
      <c r="C57" s="38"/>
      <c r="D57" s="85"/>
      <c r="E57" s="87"/>
      <c r="F57" s="38"/>
      <c r="G57" s="40"/>
    </row>
    <row r="58" spans="1:7" x14ac:dyDescent="0.3">
      <c r="A58" s="37"/>
      <c r="B58" s="38"/>
      <c r="C58" s="38"/>
      <c r="D58" s="109">
        <f>A54/F53</f>
        <v>14.85975</v>
      </c>
      <c r="E58" s="110"/>
      <c r="F58" s="38"/>
      <c r="G58" s="40"/>
    </row>
    <row r="59" spans="1:7" ht="15" thickBot="1" x14ac:dyDescent="0.35">
      <c r="A59" s="37"/>
      <c r="B59" s="38"/>
      <c r="C59" s="38"/>
      <c r="D59" s="111"/>
      <c r="E59" s="112"/>
      <c r="F59" s="38"/>
      <c r="G59" s="40"/>
    </row>
    <row r="60" spans="1:7" ht="15" thickBot="1" x14ac:dyDescent="0.35">
      <c r="A60" s="41"/>
      <c r="B60" s="42"/>
      <c r="C60" s="42"/>
      <c r="D60" s="42"/>
      <c r="E60" s="42"/>
      <c r="F60" s="42"/>
      <c r="G60" s="44"/>
    </row>
    <row r="61" spans="1:7" x14ac:dyDescent="0.3">
      <c r="E61"/>
      <c r="F61"/>
      <c r="G61"/>
    </row>
    <row r="62" spans="1:7" x14ac:dyDescent="0.3">
      <c r="E62"/>
      <c r="F62"/>
      <c r="G62"/>
    </row>
  </sheetData>
  <mergeCells count="22">
    <mergeCell ref="A41:E41"/>
    <mergeCell ref="A42:A43"/>
    <mergeCell ref="B42:B43"/>
    <mergeCell ref="A52:B53"/>
    <mergeCell ref="A54:B55"/>
    <mergeCell ref="D56:E57"/>
    <mergeCell ref="D58:E59"/>
    <mergeCell ref="G28:H28"/>
    <mergeCell ref="A1:H3"/>
    <mergeCell ref="G29:H29"/>
    <mergeCell ref="A23:E23"/>
    <mergeCell ref="F23:L23"/>
    <mergeCell ref="A24:A25"/>
    <mergeCell ref="B24:B25"/>
    <mergeCell ref="F24:F25"/>
    <mergeCell ref="G24:G25"/>
    <mergeCell ref="A4:D4"/>
    <mergeCell ref="A5:A6"/>
    <mergeCell ref="B5:B6"/>
    <mergeCell ref="E4:H4"/>
    <mergeCell ref="E5:E6"/>
    <mergeCell ref="F5:F6"/>
  </mergeCells>
  <conditionalFormatting sqref="F5:F6">
    <cfRule type="cellIs" dxfId="10" priority="16" operator="equal">
      <formula>"NO"</formula>
    </cfRule>
    <cfRule type="cellIs" dxfId="9" priority="17" operator="equal">
      <formula>"SI"</formula>
    </cfRule>
  </conditionalFormatting>
  <conditionalFormatting sqref="B5:B6">
    <cfRule type="cellIs" dxfId="8" priority="12" operator="equal">
      <formula>"NO"</formula>
    </cfRule>
    <cfRule type="cellIs" dxfId="7" priority="13" operator="equal">
      <formula>"SI"</formula>
    </cfRule>
  </conditionalFormatting>
  <conditionalFormatting sqref="B24:B25">
    <cfRule type="cellIs" dxfId="6" priority="6" operator="equal">
      <formula>"NO"</formula>
    </cfRule>
    <cfRule type="cellIs" dxfId="5" priority="7" operator="equal">
      <formula>"SI"</formula>
    </cfRule>
  </conditionalFormatting>
  <conditionalFormatting sqref="G24:G25">
    <cfRule type="cellIs" dxfId="4" priority="4" operator="equal">
      <formula>"NO"</formula>
    </cfRule>
    <cfRule type="cellIs" dxfId="3" priority="5" operator="equal">
      <formula>"SI"</formula>
    </cfRule>
  </conditionalFormatting>
  <conditionalFormatting sqref="B42:B43">
    <cfRule type="cellIs" dxfId="2" priority="2" operator="equal">
      <formula>"NO"</formula>
    </cfRule>
    <cfRule type="cellIs" dxfId="1" priority="3" operator="equal">
      <formula>"SI"</formula>
    </cfRule>
  </conditionalFormatting>
  <conditionalFormatting sqref="C10">
    <cfRule type="cellIs" dxfId="0" priority="1" operator="greaterThan">
      <formula>$C$9</formula>
    </cfRule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F5D06B0D-4514-42BE-91ED-1F7BD821A616}">
          <x14:formula1>
            <xm:f>DATABASE!$B$4:$B$5</xm:f>
          </x14:formula1>
          <xm:sqref>B5:B6 B42:B43 G24:G25 F5:F6 B24:B25</xm:sqref>
        </x14:dataValidation>
        <x14:dataValidation type="list" allowBlank="1" showInputMessage="1" showErrorMessage="1" xr:uid="{05AA84C8-E15B-4A2C-B009-B516BEEA4272}">
          <x14:formula1>
            <xm:f>DATABASE!$E$5:$E$8</xm:f>
          </x14:formula1>
          <xm:sqref>K28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DATABASE</vt:lpstr>
      <vt:lpstr>FOGLIO CALCOLO COSTI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Guido Monciatti</dc:creator>
  <cp:lastModifiedBy>Guido Monciatti</cp:lastModifiedBy>
  <dcterms:created xsi:type="dcterms:W3CDTF">2024-03-14T09:13:27Z</dcterms:created>
  <dcterms:modified xsi:type="dcterms:W3CDTF">2024-03-14T15:43:20Z</dcterms:modified>
</cp:coreProperties>
</file>